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tel\Documents\2021\販売\宣伝広告\総合カタログ\"/>
    </mc:Choice>
  </mc:AlternateContent>
  <xr:revisionPtr revIDLastSave="0" documentId="13_ncr:1_{AF8A0C27-684D-41CD-88B3-65DB4D6767AC}" xr6:coauthVersionLast="45" xr6:coauthVersionMax="45" xr10:uidLastSave="{00000000-0000-0000-0000-000000000000}"/>
  <bookViews>
    <workbookView xWindow="-120" yWindow="-120" windowWidth="21840" windowHeight="13290" xr2:uid="{BA8C9A5D-3480-4DE5-AEED-088B36CE2E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4" i="1"/>
  <c r="H14" i="1"/>
  <c r="G13" i="1"/>
  <c r="H13" i="1" s="1"/>
  <c r="G11" i="1"/>
  <c r="H11" i="1" s="1"/>
  <c r="G9" i="1" l="1"/>
  <c r="H9" i="1" s="1"/>
  <c r="G6" i="1"/>
  <c r="H6" i="1" s="1"/>
  <c r="G8" i="1"/>
  <c r="H8" i="1"/>
  <c r="G7" i="1"/>
  <c r="H7" i="1" s="1"/>
  <c r="G5" i="1"/>
  <c r="H5" i="1" s="1"/>
  <c r="G4" i="1"/>
  <c r="H4" i="1"/>
  <c r="G3" i="1"/>
  <c r="H3" i="1" s="1"/>
  <c r="G2" i="1"/>
  <c r="H2" i="1" l="1"/>
</calcChain>
</file>

<file path=xl/sharedStrings.xml><?xml version="1.0" encoding="utf-8"?>
<sst xmlns="http://schemas.openxmlformats.org/spreadsheetml/2006/main" count="101" uniqueCount="64">
  <si>
    <t>MSRP</t>
    <phoneticPr fontId="1"/>
  </si>
  <si>
    <t>Sales</t>
    <phoneticPr fontId="1"/>
  </si>
  <si>
    <t>OK</t>
    <phoneticPr fontId="1"/>
  </si>
  <si>
    <t>Genetec</t>
    <phoneticPr fontId="1"/>
  </si>
  <si>
    <t>NG</t>
    <phoneticPr fontId="1"/>
  </si>
  <si>
    <t>aiROKU</t>
    <phoneticPr fontId="1"/>
  </si>
  <si>
    <t>MFR</t>
    <phoneticPr fontId="1"/>
  </si>
  <si>
    <t>DSC</t>
    <phoneticPr fontId="1"/>
  </si>
  <si>
    <t>Photo</t>
    <phoneticPr fontId="1"/>
  </si>
  <si>
    <t>Features</t>
    <phoneticPr fontId="1"/>
  </si>
  <si>
    <t>Overview</t>
    <phoneticPr fontId="1"/>
  </si>
  <si>
    <t>12203TNI</t>
    <phoneticPr fontId="1"/>
  </si>
  <si>
    <t>主な機能
30fpsで1920x1080の解像度
2.7-8.1mmバリフォーカルレンズ
105.6-35.2°水平視野
0〜35°のパン範囲
すべての詳細を見る</t>
    <phoneticPr fontId="1"/>
  </si>
  <si>
    <t xml:space="preserve">Dahua TechnologyLiteシリーズ12203TNI2MP屋外PTZミニドームカメラ（2.7-8.1mmレンズ付き）
</t>
    <phoneticPr fontId="1"/>
  </si>
  <si>
    <t>22204UENI</t>
    <phoneticPr fontId="1"/>
  </si>
  <si>
    <t xml:space="preserve">Dahua TechnologyLiteシリーズ22204UENI2MP屋外PTZネットワークミニドームカメラ
</t>
    <phoneticPr fontId="1"/>
  </si>
  <si>
    <t>1 /2.8インチ 2MPSTARVIS™CMOSセンサー
30fpsで1080p最大解像度
H.265およびH.264デュアルコーデック
2.7mmから11mm、4倍光学ズーム
トリプルストリームエンコーディング
超低光感度のためのスターライトテクノロジー
真のワイドダイナミックレンジ（120 dB）</t>
    <phoneticPr fontId="1"/>
  </si>
  <si>
    <t>主な機能
1 / 2.8 "プログレッシブスキャンCMOSセンサー
30fpsで最大1920x1080の解像度
H.265、H.264、MJPEG圧縮
3つのビデオストリーム</t>
    <phoneticPr fontId="1"/>
  </si>
  <si>
    <t>42C212TNI</t>
    <phoneticPr fontId="1"/>
  </si>
  <si>
    <t xml:space="preserve">Dahua TechnologyProシリーズ2MP耐破壊性ネットワークPTZカメラ（5.1-61.2mmレンズ付き）
</t>
    <phoneticPr fontId="1"/>
  </si>
  <si>
    <t>主な機能
30fpsで1920x1080の解像度
5.3-64mmバリフォーカルレンズ
58.2-4.8°水平視野
エンドレスパンと12倍光学ズーム</t>
    <phoneticPr fontId="1"/>
  </si>
  <si>
    <t>42212TNI</t>
    <phoneticPr fontId="1"/>
  </si>
  <si>
    <t xml:space="preserve">Dahua TechnologyProシリーズ42212TNI2MP屋外PTZネットワークミニドームカメラ
</t>
    <phoneticPr fontId="1"/>
  </si>
  <si>
    <t>PTZカメラ
12xズーム
953</t>
    <phoneticPr fontId="1"/>
  </si>
  <si>
    <t>PTZカメラ
12xズーム
623</t>
    <phoneticPr fontId="1"/>
  </si>
  <si>
    <t>PTZカメラ
4xズーム
942</t>
    <phoneticPr fontId="1"/>
  </si>
  <si>
    <t>PTZカメラ
3xズーム
981</t>
    <phoneticPr fontId="1"/>
  </si>
  <si>
    <t xml:space="preserve">H.2651080pスマートIR弾丸IPカメラ
</t>
    <phoneticPr fontId="1"/>
  </si>
  <si>
    <t>ICA-3280</t>
    <phoneticPr fontId="1"/>
  </si>
  <si>
    <t xml:space="preserve">1 / 2.9 "フルHDCMOSセンサー
3MPレンズで3.6mm固定
F1.2で0.01ルクスの最小照明
内蔵のスマートIRイルミネーター、最大25メートルまで有効
昼と夜の機能のための取り外し可能なIRカットフィルター
</t>
    <phoneticPr fontId="1"/>
  </si>
  <si>
    <t>バレット
固定レンズ
13</t>
    <rPh sb="5" eb="7">
      <t>コテイ</t>
    </rPh>
    <phoneticPr fontId="1"/>
  </si>
  <si>
    <t>H.265リモートフォーカスとズームを備えた5メガピクセルのスマートIR弾丸IPカメラ</t>
    <phoneticPr fontId="1"/>
  </si>
  <si>
    <t>ICA-M3580P</t>
    <phoneticPr fontId="1"/>
  </si>
  <si>
    <t>1 / 2.8 "5メガピクセルSONYSTARVIS裏面照射型CMOSセンサー
2.7-13.5mm5X電動ズームオートフォーカスレンズ
リモートで正確なフォーカス調整のためのリモートスマートフォーカス
F1.2で0.005ルクスの最小照明
最大40メートルの効果を発揮する内蔵のスマートIRイルミネーター
昼と夜の機能のための取り外し可能なIRカットフィルター</t>
    <phoneticPr fontId="1"/>
  </si>
  <si>
    <t>バレット
バリフォーカルレンズ
26</t>
    <phoneticPr fontId="1"/>
  </si>
  <si>
    <t>ドーム
固定レンズ
13</t>
    <rPh sb="4" eb="6">
      <t>コテイ</t>
    </rPh>
    <phoneticPr fontId="1"/>
  </si>
  <si>
    <t xml:space="preserve">H.2651080pスマートIRドームIPカメラ
</t>
    <phoneticPr fontId="1"/>
  </si>
  <si>
    <t>ICA-4280</t>
    <phoneticPr fontId="1"/>
  </si>
  <si>
    <t>H.2655メガピクセルのスマートIRドームIPカメラとリモートフォーカスおよびズーム</t>
    <phoneticPr fontId="1"/>
  </si>
  <si>
    <t>ICA-M4580P</t>
    <phoneticPr fontId="1"/>
  </si>
  <si>
    <t>1 / 2.8 "5メガピクセルSONYSTARVIS裏面照射型CMOSセンサー
2.7-13.5mm5X電動ズームオートフォーカスレンズ
リモートで正確なフォーカス調整のためのリモートスマートフォーカス
F1.2で0.005ルクスの最小照明
最大30メートルの効果を発揮する内蔵のスマートIRイルミネーター
昼と夜の機能のための取り外し可能なIRカットフィルター</t>
    <phoneticPr fontId="1"/>
  </si>
  <si>
    <t>ドーム
バリフォーカルレンズ
26</t>
    <phoneticPr fontId="1"/>
  </si>
  <si>
    <t xml:space="preserve">1 / 2.9 "フルHDCMOSセンサー
3MPレンズ付き3.6mmレンズ
F1.2で0.01ルクスの最小照明
内蔵のスマートIRイルミネーター、最大25メートルまで有効
昼と夜の機能のための取り外し可能なIRカットフィルター
</t>
    <phoneticPr fontId="1"/>
  </si>
  <si>
    <t>SD</t>
    <phoneticPr fontId="1"/>
  </si>
  <si>
    <t>サポート</t>
    <phoneticPr fontId="1"/>
  </si>
  <si>
    <t>non</t>
    <phoneticPr fontId="1"/>
  </si>
  <si>
    <t>DH-IPC-HFW1320S
3-MP-Netzwerk-IR-Mini-Bulletkamera</t>
    <phoneticPr fontId="1"/>
  </si>
  <si>
    <t>· 1/3” 3-Megapixel Progressive-Scan-CMOS
· H.264+ und H.264 Dual-Stream-Codierung
· 20 BpS bei 3 MP (2048 × 1536) und 25/30 BpS bei
1080p (1920 × 1080)
· DWDR, Tag/Nacht (ICR), 3DNR, AWB, AGC, BLC
· Multinetzwerküberwachung: Web-Viewer, CMS (DSS/PSS)
&amp; DMSS
· 2,8 mm feststehendes Objektiv (3,6 mm, 6 mm optional)
· Max. IR-Reichweite 30 m
· IP67, PoE</t>
    <phoneticPr fontId="1"/>
  </si>
  <si>
    <t>IPCHFW1320S
在庫限り 33台</t>
    <rPh sb="13" eb="15">
      <t>ザイコ</t>
    </rPh>
    <rPh sb="15" eb="16">
      <t>カギ</t>
    </rPh>
    <rPh sb="20" eb="21">
      <t>ダイ</t>
    </rPh>
    <phoneticPr fontId="1"/>
  </si>
  <si>
    <t>OK</t>
    <phoneticPr fontId="1"/>
  </si>
  <si>
    <t>NG</t>
    <phoneticPr fontId="1"/>
  </si>
  <si>
    <t xml:space="preserve">ドーム
固定レンズ
</t>
    <rPh sb="4" eb="6">
      <t>コテイ</t>
    </rPh>
    <phoneticPr fontId="1"/>
  </si>
  <si>
    <t xml:space="preserve"> 1/3” 4Megapixel progressive CMOS
· H.265 &amp; H.264 dual-stream encoding
· 25fps@4M(2688×1520)&amp;25/30fps@3M(2304×1296)
· WDR(120dB), Day/Night(ICR), 3DNR, AWB, AGC, BLC
· Multiple network monitoring: Web viewer, CMS(DSS/PSS) &amp;
DMSS
· Micro SD card slot, up to 128GB
· 2.7~13.5mm varifocal lens
· Max IR LEDs Length 50m
· IP67, IK10, PoE</t>
    <phoneticPr fontId="1"/>
  </si>
  <si>
    <t>DH-IPC-HDBW4433R-ZS
 4MP WDR IR Dome Network Camera</t>
    <phoneticPr fontId="1"/>
  </si>
  <si>
    <t>DH-IPC-HDBW4433R-ZS</t>
    <phoneticPr fontId="1"/>
  </si>
  <si>
    <t>IPC-HDBW5431E-ZE</t>
    <phoneticPr fontId="1"/>
  </si>
  <si>
    <t>· 1/3” 4Megapixel progressive scan CMOS
· H.265&amp;H.264 triple-stream encoding
· 25/30fps@4Mp(2688×1520)
· WDR(120dB), Day/Night(ICR), 3DNR, AWB, AGC, BLC
· Multiple network monitoring: Web viewer, CMS(DSS/PSS) &amp; DMSS
· 2.7mm ~13.5mm motorized lens
· Max. IR LEDs Length 50m
· Micro SD card memory, IP67,IK10, PoE+</t>
    <phoneticPr fontId="1"/>
  </si>
  <si>
    <t>DH-IPC-HDBW5431E-ZE
4MP WDR IR Dome Network CameraTemperatureIP67H.</t>
    <phoneticPr fontId="1"/>
  </si>
  <si>
    <t>IPC-HFW4431R-Z</t>
    <phoneticPr fontId="1"/>
  </si>
  <si>
    <t>DH-IPC-HFW4431R-Z
4MP Motorized Varifocal IR Bullet Network Camera</t>
    <phoneticPr fontId="1"/>
  </si>
  <si>
    <t>• 1/3” 4 Megapixel progressive scan CMOS
• H.265 &amp; H.264 triple-stream encoding
• 20fps@4M(2560x1440) &amp; 25/30fps@3M (2304×1296)
• Smart Detection supported
• WDR(120dB), Day/Night(ICR), 3DNR, AWB, AGC, BLC
• Multiple network monitoring: Web viewer, CMS (DSS/
PSS) &amp; DMSS
• 2.7-12mm motorized varifocal lens
• Max. IR LEDs Length 50m
• IP67, PoE</t>
    <phoneticPr fontId="1"/>
  </si>
  <si>
    <t>IPC-HFW5431E-ZE</t>
    <phoneticPr fontId="1"/>
  </si>
  <si>
    <t>DH-IPC-HFW5431E-ZE
4MP WDR IR Bullet Network CameraTemperatureIP67H.</t>
    <phoneticPr fontId="1"/>
  </si>
  <si>
    <t>· 1/3” 4Megapixel progressive scan CMOS
· H.265&amp;H.264 triple-stream encoding
· 25/30fps@4Mp(2688×1520)
· Smart Detection supported
· WDR(120dB), Day/Night(ICR), 3DNR, AWB, AGC, BLC
· Multiple network monitoring: Web viewer, CMS(DSS/PSS) &amp; DMSS
· 2.7mm ~13.5mm motorized lens
· 2/1 Alarm in/out, 1/1 audio in/out
· Max. IR LEDs Length 50m
· Micro SD memory, IP67, IK10, PoE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</si>
</sst>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5" fontId="4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38100</xdr:rowOff>
    </xdr:from>
    <xdr:to>
      <xdr:col>1</xdr:col>
      <xdr:colOff>1400175</xdr:colOff>
      <xdr:row>1</xdr:row>
      <xdr:rowOff>1276350</xdr:rowOff>
    </xdr:to>
    <xdr:pic>
      <xdr:nvPicPr>
        <xdr:cNvPr id="3" name="図 2" descr="Dahua TechnologyLiteシリーズ12203TNI2MP屋外PTZミニドームカメラ（2.7-8.1mmレンズ付き）">
          <a:extLst>
            <a:ext uri="{FF2B5EF4-FFF2-40B4-BE49-F238E27FC236}">
              <a16:creationId xmlns:a16="http://schemas.microsoft.com/office/drawing/2014/main" id="{A1DAAA1F-904A-40DB-8B7C-7FA3FCBC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76225"/>
          <a:ext cx="12382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2</xdr:row>
      <xdr:rowOff>19050</xdr:rowOff>
    </xdr:from>
    <xdr:to>
      <xdr:col>1</xdr:col>
      <xdr:colOff>1352550</xdr:colOff>
      <xdr:row>2</xdr:row>
      <xdr:rowOff>1171575</xdr:rowOff>
    </xdr:to>
    <xdr:pic>
      <xdr:nvPicPr>
        <xdr:cNvPr id="4" name="図 3" descr="Dahua TechnologyLiteシリーズ22204UENI2MP屋外PTZネットワークミニドームカメラ">
          <a:extLst>
            <a:ext uri="{FF2B5EF4-FFF2-40B4-BE49-F238E27FC236}">
              <a16:creationId xmlns:a16="http://schemas.microsoft.com/office/drawing/2014/main" id="{031FA890-4194-4190-88A0-0B7831DE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65735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228601</xdr:colOff>
      <xdr:row>3</xdr:row>
      <xdr:rowOff>200026</xdr:rowOff>
    </xdr:from>
    <xdr:to>
      <xdr:col>1</xdr:col>
      <xdr:colOff>1314451</xdr:colOff>
      <xdr:row>3</xdr:row>
      <xdr:rowOff>1285876</xdr:rowOff>
    </xdr:to>
    <xdr:pic>
      <xdr:nvPicPr>
        <xdr:cNvPr id="5" name="図 4" descr="Dahua Technology 2MP Starlight PTZ Network In-Ceiling Dome Camera with 5.3-64mm Lens">
          <a:extLst>
            <a:ext uri="{FF2B5EF4-FFF2-40B4-BE49-F238E27FC236}">
              <a16:creationId xmlns:a16="http://schemas.microsoft.com/office/drawing/2014/main" id="{669C594B-AE5A-405F-98B6-B30CCD6C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3038476"/>
          <a:ext cx="10858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4</xdr:row>
      <xdr:rowOff>57150</xdr:rowOff>
    </xdr:from>
    <xdr:to>
      <xdr:col>1</xdr:col>
      <xdr:colOff>1314450</xdr:colOff>
      <xdr:row>4</xdr:row>
      <xdr:rowOff>1114425</xdr:rowOff>
    </xdr:to>
    <xdr:pic>
      <xdr:nvPicPr>
        <xdr:cNvPr id="6" name="図 5" descr="Dahua TechnologyProシリーズ42212TNI2MP屋外PTZネットワークミニドームカメラ">
          <a:extLst>
            <a:ext uri="{FF2B5EF4-FFF2-40B4-BE49-F238E27FC236}">
              <a16:creationId xmlns:a16="http://schemas.microsoft.com/office/drawing/2014/main" id="{85128F06-B879-406B-AA55-83B1CE7F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429577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5</xdr:row>
      <xdr:rowOff>57149</xdr:rowOff>
    </xdr:from>
    <xdr:to>
      <xdr:col>1</xdr:col>
      <xdr:colOff>1438275</xdr:colOff>
      <xdr:row>5</xdr:row>
      <xdr:rowOff>1323974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A6B919C-11F0-4F88-B638-DAE056B6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695949"/>
          <a:ext cx="12668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</xdr:row>
      <xdr:rowOff>95250</xdr:rowOff>
    </xdr:from>
    <xdr:to>
      <xdr:col>1</xdr:col>
      <xdr:colOff>1495425</xdr:colOff>
      <xdr:row>6</xdr:row>
      <xdr:rowOff>1504950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99D0FC7-3DCF-467E-A5B7-677DC938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305675"/>
          <a:ext cx="14097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8</xdr:row>
      <xdr:rowOff>76199</xdr:rowOff>
    </xdr:from>
    <xdr:to>
      <xdr:col>1</xdr:col>
      <xdr:colOff>1457325</xdr:colOff>
      <xdr:row>8</xdr:row>
      <xdr:rowOff>1438274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88770E6-2F07-4E7C-90CD-0C966C58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9858374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7</xdr:row>
      <xdr:rowOff>57150</xdr:rowOff>
    </xdr:from>
    <xdr:to>
      <xdr:col>1</xdr:col>
      <xdr:colOff>1381125</xdr:colOff>
      <xdr:row>7</xdr:row>
      <xdr:rowOff>1238250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F8E631D-93AF-49B2-BABF-6289ED77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839200"/>
          <a:ext cx="11811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9</xdr:row>
      <xdr:rowOff>504826</xdr:rowOff>
    </xdr:from>
    <xdr:to>
      <xdr:col>1</xdr:col>
      <xdr:colOff>1590676</xdr:colOff>
      <xdr:row>9</xdr:row>
      <xdr:rowOff>1288340</xdr:rowOff>
    </xdr:to>
    <xdr:pic>
      <xdr:nvPicPr>
        <xdr:cNvPr id="11" name="図 10" descr="Dahua DH-IPCHFW1320S-0280B Hurtownia">
          <a:extLst>
            <a:ext uri="{FF2B5EF4-FFF2-40B4-BE49-F238E27FC236}">
              <a16:creationId xmlns:a16="http://schemas.microsoft.com/office/drawing/2014/main" id="{60B4E52B-2168-4889-8086-A14393CF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12144376"/>
          <a:ext cx="1562100" cy="783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10</xdr:row>
      <xdr:rowOff>200025</xdr:rowOff>
    </xdr:from>
    <xdr:to>
      <xdr:col>1</xdr:col>
      <xdr:colOff>1524000</xdr:colOff>
      <xdr:row>10</xdr:row>
      <xdr:rowOff>1638300</xdr:rowOff>
    </xdr:to>
    <xdr:pic>
      <xdr:nvPicPr>
        <xdr:cNvPr id="12" name="図 11" descr="DH-IPC-HDBW4433R-ZS">
          <a:extLst>
            <a:ext uri="{FF2B5EF4-FFF2-40B4-BE49-F238E27FC236}">
              <a16:creationId xmlns:a16="http://schemas.microsoft.com/office/drawing/2014/main" id="{A798FCC0-5EAE-487F-ABA6-253523C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3839825"/>
          <a:ext cx="143827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11</xdr:row>
      <xdr:rowOff>85725</xdr:rowOff>
    </xdr:from>
    <xdr:to>
      <xdr:col>1</xdr:col>
      <xdr:colOff>1390650</xdr:colOff>
      <xdr:row>11</xdr:row>
      <xdr:rowOff>1352550</xdr:rowOff>
    </xdr:to>
    <xdr:pic>
      <xdr:nvPicPr>
        <xdr:cNvPr id="13" name="図 12" descr="DH-IPC-HDBW5431RN-ZE | Dahua 日本正規代理店 三星ダイヤモンド工業株式会社">
          <a:extLst>
            <a:ext uri="{FF2B5EF4-FFF2-40B4-BE49-F238E27FC236}">
              <a16:creationId xmlns:a16="http://schemas.microsoft.com/office/drawing/2014/main" id="{F015DF3F-1CC5-4E4F-92BE-C39BDFB3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5582900"/>
          <a:ext cx="12668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12</xdr:row>
      <xdr:rowOff>133351</xdr:rowOff>
    </xdr:from>
    <xdr:to>
      <xdr:col>1</xdr:col>
      <xdr:colOff>1533526</xdr:colOff>
      <xdr:row>12</xdr:row>
      <xdr:rowOff>1619251</xdr:rowOff>
    </xdr:to>
    <xdr:pic>
      <xdr:nvPicPr>
        <xdr:cNvPr id="14" name="図 13" descr="Dahua IPC-HFW4431R-Z 2.7-12mm Motorized Lens IR 80M Bullet Camera H.265 POE  OEM Consumer Electronics Surveillance &amp; Smart Home Electronics">
          <a:extLst>
            <a:ext uri="{FF2B5EF4-FFF2-40B4-BE49-F238E27FC236}">
              <a16:creationId xmlns:a16="http://schemas.microsoft.com/office/drawing/2014/main" id="{2AE10646-D734-4A0B-A597-D8C93C02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17059276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76201</xdr:colOff>
      <xdr:row>13</xdr:row>
      <xdr:rowOff>504825</xdr:rowOff>
    </xdr:from>
    <xdr:to>
      <xdr:col>1</xdr:col>
      <xdr:colOff>1516615</xdr:colOff>
      <xdr:row>13</xdr:row>
      <xdr:rowOff>1123950</xdr:rowOff>
    </xdr:to>
    <xdr:pic>
      <xdr:nvPicPr>
        <xdr:cNvPr id="15" name="図 14" descr="DH-IPC-HFW5431E-ZE">
          <a:extLst>
            <a:ext uri="{FF2B5EF4-FFF2-40B4-BE49-F238E27FC236}">
              <a16:creationId xmlns:a16="http://schemas.microsoft.com/office/drawing/2014/main" id="{272BB9E7-2EDF-4C97-B43C-219668C0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9288125"/>
          <a:ext cx="144041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5F76-E0BA-43A7-9B05-C64695BEFB45}">
  <dimension ref="A1:J18"/>
  <sheetViews>
    <sheetView tabSelected="1" workbookViewId="0"/>
  </sheetViews>
  <sheetFormatPr defaultRowHeight="18.75" x14ac:dyDescent="0.4"/>
  <cols>
    <col min="1" max="1" width="10.25" bestFit="1" customWidth="1"/>
    <col min="2" max="2" width="21.125" customWidth="1"/>
    <col min="3" max="3" width="28.125" style="4" customWidth="1"/>
    <col min="4" max="4" width="24.5" bestFit="1" customWidth="1"/>
    <col min="5" max="5" width="25.875" style="2" customWidth="1"/>
    <col min="6" max="6" width="10.625" style="2" customWidth="1"/>
    <col min="7" max="8" width="9" style="1"/>
    <col min="9" max="9" width="8.25" bestFit="1" customWidth="1"/>
  </cols>
  <sheetData>
    <row r="1" spans="1:10" x14ac:dyDescent="0.4">
      <c r="A1" s="7" t="s">
        <v>10</v>
      </c>
      <c r="B1" s="7" t="s">
        <v>8</v>
      </c>
      <c r="C1" s="8" t="s">
        <v>9</v>
      </c>
      <c r="D1" s="7" t="s">
        <v>6</v>
      </c>
      <c r="E1" s="7" t="s">
        <v>7</v>
      </c>
      <c r="F1" s="7" t="s">
        <v>43</v>
      </c>
      <c r="G1" s="9" t="s">
        <v>0</v>
      </c>
      <c r="H1" s="9" t="s">
        <v>1</v>
      </c>
      <c r="I1" s="7" t="s">
        <v>5</v>
      </c>
      <c r="J1" s="7" t="s">
        <v>3</v>
      </c>
    </row>
    <row r="2" spans="1:10" ht="110.25" x14ac:dyDescent="0.4">
      <c r="A2" s="5" t="s">
        <v>26</v>
      </c>
      <c r="C2" s="4" t="s">
        <v>13</v>
      </c>
      <c r="D2" t="s">
        <v>11</v>
      </c>
      <c r="E2" s="3" t="s">
        <v>12</v>
      </c>
      <c r="F2" s="3" t="s">
        <v>44</v>
      </c>
      <c r="G2" s="1">
        <f>ROUND(SUM((189*110+5000)/0.7/0.6),-3)</f>
        <v>61000</v>
      </c>
      <c r="H2" s="1">
        <f>SUM(G2*60%)</f>
        <v>36600</v>
      </c>
      <c r="I2" t="s">
        <v>2</v>
      </c>
      <c r="J2" t="s">
        <v>4</v>
      </c>
    </row>
    <row r="3" spans="1:10" ht="94.5" x14ac:dyDescent="0.4">
      <c r="A3" s="5" t="s">
        <v>25</v>
      </c>
      <c r="C3" s="4" t="s">
        <v>15</v>
      </c>
      <c r="D3" t="s">
        <v>14</v>
      </c>
      <c r="E3" s="3" t="s">
        <v>16</v>
      </c>
      <c r="F3" s="3" t="s">
        <v>44</v>
      </c>
      <c r="G3" s="1">
        <f>ROUND(SUM((249*110+5000)/0.7/0.6),-3)</f>
        <v>77000</v>
      </c>
      <c r="H3" s="1">
        <f>SUM(G3*60%)</f>
        <v>46200</v>
      </c>
      <c r="I3" t="s">
        <v>2</v>
      </c>
      <c r="J3" t="s">
        <v>4</v>
      </c>
    </row>
    <row r="4" spans="1:10" ht="110.25" x14ac:dyDescent="0.4">
      <c r="A4" s="5" t="s">
        <v>24</v>
      </c>
      <c r="C4" s="4" t="s">
        <v>19</v>
      </c>
      <c r="D4" t="s">
        <v>18</v>
      </c>
      <c r="E4" s="3" t="s">
        <v>17</v>
      </c>
      <c r="F4" s="3" t="s">
        <v>44</v>
      </c>
      <c r="G4" s="1">
        <f>ROUND(SUM((326*110+5000)/0.7/0.6),-3)</f>
        <v>97000</v>
      </c>
      <c r="H4" s="1">
        <f>SUM(G4*60%)</f>
        <v>58200</v>
      </c>
      <c r="I4" t="s">
        <v>2</v>
      </c>
      <c r="J4" t="s">
        <v>4</v>
      </c>
    </row>
    <row r="5" spans="1:10" ht="110.25" x14ac:dyDescent="0.4">
      <c r="A5" s="5" t="s">
        <v>23</v>
      </c>
      <c r="C5" s="4" t="s">
        <v>22</v>
      </c>
      <c r="D5" t="s">
        <v>21</v>
      </c>
      <c r="E5" s="3" t="s">
        <v>20</v>
      </c>
      <c r="F5" s="3" t="s">
        <v>44</v>
      </c>
      <c r="G5" s="1">
        <f>ROUND(SUM((359*110+5000)/0.7/0.6),-3)</f>
        <v>106000</v>
      </c>
      <c r="H5" s="1">
        <f>SUM(G5*60%)</f>
        <v>63600</v>
      </c>
      <c r="I5" t="s">
        <v>2</v>
      </c>
      <c r="J5" t="s">
        <v>4</v>
      </c>
    </row>
    <row r="6" spans="1:10" ht="123.75" x14ac:dyDescent="0.4">
      <c r="A6" s="5" t="s">
        <v>30</v>
      </c>
      <c r="C6" s="4" t="s">
        <v>27</v>
      </c>
      <c r="D6" t="s">
        <v>28</v>
      </c>
      <c r="E6" s="3" t="s">
        <v>29</v>
      </c>
      <c r="F6" s="3" t="s">
        <v>45</v>
      </c>
      <c r="G6" s="1">
        <f>ROUND(SUM((30*110+5000)/0.5/0.6),-3)</f>
        <v>28000</v>
      </c>
      <c r="H6" s="1">
        <f>SUM(G6*60%)</f>
        <v>16800</v>
      </c>
      <c r="I6" t="s">
        <v>2</v>
      </c>
      <c r="J6" t="s">
        <v>2</v>
      </c>
    </row>
    <row r="7" spans="1:10" ht="123.75" x14ac:dyDescent="0.4">
      <c r="A7" s="5" t="s">
        <v>34</v>
      </c>
      <c r="C7" s="5" t="s">
        <v>31</v>
      </c>
      <c r="D7" t="s">
        <v>32</v>
      </c>
      <c r="E7" s="3" t="s">
        <v>33</v>
      </c>
      <c r="F7" s="3" t="s">
        <v>45</v>
      </c>
      <c r="G7" s="1">
        <f>ROUND(SUM((62*110+5000)/0.5/0.6),-3)</f>
        <v>39000</v>
      </c>
      <c r="H7" s="1">
        <f>SUM(G7*60%)</f>
        <v>23400</v>
      </c>
      <c r="I7" t="s">
        <v>2</v>
      </c>
      <c r="J7" t="s">
        <v>2</v>
      </c>
    </row>
    <row r="8" spans="1:10" ht="101.25" x14ac:dyDescent="0.4">
      <c r="A8" s="5" t="s">
        <v>35</v>
      </c>
      <c r="C8" s="6" t="s">
        <v>36</v>
      </c>
      <c r="D8" t="s">
        <v>37</v>
      </c>
      <c r="E8" s="3" t="s">
        <v>42</v>
      </c>
      <c r="F8" s="3" t="s">
        <v>45</v>
      </c>
      <c r="G8" s="1">
        <f>ROUND(SUM((30*110+5000)/0.5/0.6),-3)</f>
        <v>28000</v>
      </c>
      <c r="H8" s="1">
        <f>SUM(G8*60%)</f>
        <v>16800</v>
      </c>
      <c r="I8" t="s">
        <v>2</v>
      </c>
      <c r="J8" t="s">
        <v>2</v>
      </c>
    </row>
    <row r="9" spans="1:10" ht="123.75" x14ac:dyDescent="0.4">
      <c r="A9" s="5" t="s">
        <v>41</v>
      </c>
      <c r="C9" s="5" t="s">
        <v>38</v>
      </c>
      <c r="D9" t="s">
        <v>39</v>
      </c>
      <c r="E9" s="3" t="s">
        <v>40</v>
      </c>
      <c r="F9" s="3" t="s">
        <v>45</v>
      </c>
      <c r="G9" s="1">
        <f>ROUND(SUM((56*110+5000)/0.5/0.6),-3)</f>
        <v>37000</v>
      </c>
      <c r="H9" s="1">
        <f>SUM(G9*60%)</f>
        <v>22200</v>
      </c>
      <c r="I9" t="s">
        <v>2</v>
      </c>
      <c r="J9" t="s">
        <v>2</v>
      </c>
    </row>
    <row r="10" spans="1:10" ht="157.5" x14ac:dyDescent="0.4">
      <c r="A10" s="5" t="s">
        <v>51</v>
      </c>
      <c r="C10" s="4" t="s">
        <v>46</v>
      </c>
      <c r="D10" s="5" t="s">
        <v>48</v>
      </c>
      <c r="E10" s="3" t="s">
        <v>47</v>
      </c>
      <c r="F10" s="2" t="s">
        <v>45</v>
      </c>
      <c r="H10" s="1">
        <v>13000</v>
      </c>
      <c r="I10" t="s">
        <v>49</v>
      </c>
      <c r="J10" t="s">
        <v>50</v>
      </c>
    </row>
    <row r="11" spans="1:10" ht="146.25" x14ac:dyDescent="0.4">
      <c r="A11" s="5" t="s">
        <v>41</v>
      </c>
      <c r="C11" s="5" t="s">
        <v>53</v>
      </c>
      <c r="D11" t="s">
        <v>54</v>
      </c>
      <c r="E11" s="3" t="s">
        <v>52</v>
      </c>
      <c r="F11" s="2" t="s">
        <v>44</v>
      </c>
      <c r="G11" s="1">
        <f>ROUND(SUM((80*110+5000)/0.5/0.6),-3)</f>
        <v>46000</v>
      </c>
      <c r="H11" s="1">
        <f>SUM(G11*60%)</f>
        <v>27600</v>
      </c>
      <c r="I11" t="s">
        <v>2</v>
      </c>
      <c r="J11" t="s">
        <v>2</v>
      </c>
    </row>
    <row r="12" spans="1:10" ht="112.5" x14ac:dyDescent="0.4">
      <c r="A12" s="5" t="s">
        <v>41</v>
      </c>
      <c r="C12" s="5" t="s">
        <v>57</v>
      </c>
      <c r="D12" t="s">
        <v>55</v>
      </c>
      <c r="E12" s="3" t="s">
        <v>56</v>
      </c>
      <c r="F12" s="2" t="s">
        <v>44</v>
      </c>
      <c r="G12" s="1">
        <f>ROUND(SUM((98*110+5000)/0.5/0.6),-3)</f>
        <v>53000</v>
      </c>
      <c r="H12" s="1">
        <f>SUM(G12*60%)</f>
        <v>31800</v>
      </c>
      <c r="I12" t="s">
        <v>2</v>
      </c>
      <c r="J12" t="s">
        <v>2</v>
      </c>
    </row>
    <row r="13" spans="1:10" ht="146.25" x14ac:dyDescent="0.4">
      <c r="A13" s="5" t="s">
        <v>34</v>
      </c>
      <c r="C13" s="5" t="s">
        <v>59</v>
      </c>
      <c r="D13" t="s">
        <v>58</v>
      </c>
      <c r="E13" s="3" t="s">
        <v>60</v>
      </c>
      <c r="F13" s="2" t="s">
        <v>44</v>
      </c>
      <c r="G13" s="1">
        <f>ROUND(SUM((80*110+5000)/0.5/0.6),-3)</f>
        <v>46000</v>
      </c>
      <c r="H13" s="1">
        <f>SUM(G13*60%)</f>
        <v>27600</v>
      </c>
      <c r="I13" t="s">
        <v>2</v>
      </c>
      <c r="J13" t="s">
        <v>2</v>
      </c>
    </row>
    <row r="14" spans="1:10" ht="135" x14ac:dyDescent="0.4">
      <c r="A14" s="5" t="s">
        <v>34</v>
      </c>
      <c r="C14" s="4" t="s">
        <v>62</v>
      </c>
      <c r="D14" t="s">
        <v>61</v>
      </c>
      <c r="E14" s="3" t="s">
        <v>63</v>
      </c>
      <c r="F14" s="2" t="s">
        <v>44</v>
      </c>
      <c r="G14" s="1">
        <f>ROUND(SUM((98*110+5000)/0.5/0.6),-3)</f>
        <v>53000</v>
      </c>
      <c r="H14" s="1">
        <f>SUM(G14*60%)</f>
        <v>31800</v>
      </c>
      <c r="I14" t="s">
        <v>2</v>
      </c>
      <c r="J14" t="s">
        <v>2</v>
      </c>
    </row>
    <row r="18" spans="3:5" x14ac:dyDescent="0.4">
      <c r="C18"/>
      <c r="E18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javatel</dc:creator>
  <cp:lastModifiedBy>javatel</cp:lastModifiedBy>
  <dcterms:created xsi:type="dcterms:W3CDTF">2021-01-20T22:38:04Z</dcterms:created>
  <dcterms:modified xsi:type="dcterms:W3CDTF">2021-01-27T04:19:33Z</dcterms:modified>
</cp:coreProperties>
</file>